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 activeTab="1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D12" i="2" l="1"/>
  <c r="E12" i="2"/>
  <c r="F12" i="2"/>
  <c r="G12" i="2"/>
  <c r="H12" i="2"/>
  <c r="E11" i="2"/>
  <c r="F11" i="2"/>
  <c r="G11" i="2"/>
  <c r="H11" i="2"/>
  <c r="D11" i="2"/>
  <c r="N15" i="2"/>
  <c r="N14" i="2"/>
  <c r="M15" i="2"/>
  <c r="M16" i="2" s="1"/>
  <c r="M14" i="2"/>
  <c r="L15" i="2"/>
  <c r="K16" i="2"/>
  <c r="O16" i="2"/>
  <c r="K15" i="2"/>
  <c r="K14" i="2"/>
  <c r="L14" i="2"/>
  <c r="O14" i="2"/>
  <c r="J16" i="2"/>
  <c r="J15" i="2"/>
  <c r="J14" i="2"/>
  <c r="E9" i="2"/>
  <c r="F9" i="2"/>
  <c r="G9" i="2"/>
  <c r="H9" i="2"/>
  <c r="D9" i="2"/>
  <c r="N16" i="2" l="1"/>
  <c r="L16" i="2"/>
</calcChain>
</file>

<file path=xl/sharedStrings.xml><?xml version="1.0" encoding="utf-8"?>
<sst xmlns="http://schemas.openxmlformats.org/spreadsheetml/2006/main" count="32" uniqueCount="20">
  <si>
    <t xml:space="preserve">Criterion IV – Infrastructure and Learning Resources </t>
  </si>
  <si>
    <t xml:space="preserve">Key Indicator - 4.1 Physical Facilities </t>
  </si>
  <si>
    <t xml:space="preserve">4.1.4 (QnM) Average percentage of expenditure incurred excluding salary for infrastructure development and augmentation during the last five years </t>
  </si>
  <si>
    <t>Year</t>
  </si>
  <si>
    <t>Budget allocated for infrastructure development (INR Lakhs)</t>
  </si>
  <si>
    <t>Budget allocated for infrastructure augmentation (INR Lakhs)</t>
  </si>
  <si>
    <t>2021-22</t>
  </si>
  <si>
    <t>2020-21</t>
  </si>
  <si>
    <t>2019-20</t>
  </si>
  <si>
    <t>2018-19</t>
  </si>
  <si>
    <t>2017-18</t>
  </si>
  <si>
    <t>Building work in progress</t>
  </si>
  <si>
    <t>Building</t>
  </si>
  <si>
    <t>Furniture and fixture</t>
  </si>
  <si>
    <t>Plant and Machinary</t>
  </si>
  <si>
    <t xml:space="preserve">Total </t>
  </si>
  <si>
    <t>Total Expenditure</t>
  </si>
  <si>
    <t>Expenditure excluding salary</t>
  </si>
  <si>
    <t>Salary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</si>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</sst>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F7" sqref="F7"/>
    </sheetView>
  </sheetViews>
  <sheetFormatPr defaultRowHeight="14.4" x14ac:dyDescent="0.3"/>
  <cols>
    <col min="1" max="1" width="13.6640625" customWidth="1"/>
    <col min="2" max="2" width="50.88671875" customWidth="1"/>
    <col min="3" max="3" width="53.5546875" customWidth="1"/>
  </cols>
  <sheetData>
    <row r="1" spans="1:3" ht="35.4" customHeight="1" x14ac:dyDescent="0.3">
      <c r="A1" s="11" t="s">
        <v>0</v>
      </c>
      <c r="B1" s="11"/>
      <c r="C1" s="11"/>
    </row>
    <row r="2" spans="1:3" ht="34.799999999999997" customHeight="1" x14ac:dyDescent="0.3">
      <c r="A2" s="12" t="s">
        <v>1</v>
      </c>
      <c r="B2" s="12"/>
      <c r="C2" s="12"/>
    </row>
    <row r="3" spans="1:3" ht="57.6" customHeight="1" x14ac:dyDescent="0.3">
      <c r="A3" s="13" t="s">
        <v>2</v>
      </c>
      <c r="B3" s="13"/>
      <c r="C3" s="13"/>
    </row>
    <row r="4" spans="1:3" ht="55.8" customHeight="1" x14ac:dyDescent="0.3">
      <c r="A4" s="2" t="s">
        <v>3</v>
      </c>
      <c r="B4" s="2" t="s">
        <v>4</v>
      </c>
      <c r="C4" s="2" t="s">
        <v>5</v>
      </c>
    </row>
    <row r="5" spans="1:3" ht="31.95" customHeight="1" x14ac:dyDescent="0.3">
      <c r="A5" s="1" t="s">
        <v>6</v>
      </c>
      <c r="B5" s="4">
        <v>2000</v>
      </c>
      <c r="C5" s="4">
        <v>525</v>
      </c>
    </row>
    <row r="6" spans="1:3" ht="31.95" customHeight="1" x14ac:dyDescent="0.3">
      <c r="A6" s="3" t="s">
        <v>7</v>
      </c>
      <c r="B6" s="4">
        <v>1800</v>
      </c>
      <c r="C6" s="4">
        <v>472.5</v>
      </c>
    </row>
    <row r="7" spans="1:3" ht="31.95" customHeight="1" x14ac:dyDescent="0.3">
      <c r="A7" s="3" t="s">
        <v>8</v>
      </c>
      <c r="B7" s="4">
        <v>1600</v>
      </c>
      <c r="C7" s="4">
        <v>425</v>
      </c>
    </row>
    <row r="8" spans="1:3" ht="31.95" customHeight="1" x14ac:dyDescent="0.3">
      <c r="A8" s="3" t="s">
        <v>9</v>
      </c>
      <c r="B8" s="4">
        <v>1500</v>
      </c>
      <c r="C8" s="4">
        <v>383.5</v>
      </c>
    </row>
    <row r="9" spans="1:3" ht="31.95" customHeight="1" x14ac:dyDescent="0.3">
      <c r="A9" s="3" t="s">
        <v>10</v>
      </c>
      <c r="B9" s="4">
        <v>1350</v>
      </c>
      <c r="C9" s="4">
        <v>343.5</v>
      </c>
    </row>
    <row r="10" spans="1:3" ht="31.95" customHeight="1" x14ac:dyDescent="0.3"/>
    <row r="11" spans="1:3" ht="31.95" customHeight="1" x14ac:dyDescent="0.3"/>
  </sheetData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20"/>
  <sheetViews>
    <sheetView tabSelected="1" topLeftCell="B1" workbookViewId="0">
      <selection activeCell="H9" sqref="H9"/>
    </sheetView>
  </sheetViews>
  <sheetFormatPr defaultRowHeight="14.4" x14ac:dyDescent="0.3"/>
  <cols>
    <col min="1" max="2" width="8.88671875" style="5"/>
    <col min="3" max="3" width="21.44140625" style="5" bestFit="1" customWidth="1"/>
    <col min="4" max="4" width="11.33203125" style="5" customWidth="1"/>
    <col min="5" max="6" width="10" style="5" bestFit="1" customWidth="1"/>
    <col min="7" max="7" width="10.5546875" style="5" customWidth="1"/>
    <col min="8" max="8" width="11" style="5" bestFit="1" customWidth="1"/>
    <col min="9" max="9" width="25.33203125" style="5" customWidth="1"/>
    <col min="10" max="10" width="15" style="5" customWidth="1"/>
    <col min="11" max="14" width="10" style="5" bestFit="1" customWidth="1"/>
    <col min="15" max="16384" width="8.88671875" style="5"/>
  </cols>
  <sheetData>
    <row r="4" spans="3:15" ht="36" customHeight="1" x14ac:dyDescent="0.3">
      <c r="C4" s="7"/>
      <c r="D4" s="7" t="s">
        <v>10</v>
      </c>
      <c r="E4" s="7" t="s">
        <v>9</v>
      </c>
      <c r="F4" s="7" t="s">
        <v>8</v>
      </c>
      <c r="G4" s="7" t="s">
        <v>7</v>
      </c>
      <c r="H4" s="9" t="s">
        <v>6</v>
      </c>
      <c r="I4" s="6"/>
      <c r="J4" s="7" t="s">
        <v>10</v>
      </c>
      <c r="K4" s="7" t="s">
        <v>9</v>
      </c>
      <c r="L4" s="7" t="s">
        <v>8</v>
      </c>
      <c r="M4" s="7" t="s">
        <v>7</v>
      </c>
      <c r="N4" s="7" t="s">
        <v>6</v>
      </c>
      <c r="O4" s="6"/>
    </row>
    <row r="5" spans="3:15" ht="36" customHeight="1" x14ac:dyDescent="0.3">
      <c r="C5" s="7" t="s">
        <v>11</v>
      </c>
      <c r="D5" s="6">
        <v>1273.5847699999999</v>
      </c>
      <c r="E5" s="6">
        <v>1615.98272</v>
      </c>
      <c r="F5" s="6">
        <v>1052.0927300000001</v>
      </c>
      <c r="G5" s="6">
        <v>427.92514999999997</v>
      </c>
      <c r="H5" s="10">
        <v>2054.16291</v>
      </c>
      <c r="I5" s="6"/>
      <c r="J5" s="6">
        <v>3500000</v>
      </c>
      <c r="K5" s="6">
        <v>15064000</v>
      </c>
      <c r="L5" s="6">
        <v>3360000</v>
      </c>
      <c r="M5" s="6">
        <v>2802000</v>
      </c>
      <c r="N5" s="6">
        <v>2500000</v>
      </c>
      <c r="O5" s="6"/>
    </row>
    <row r="6" spans="3:15" ht="36" customHeight="1" x14ac:dyDescent="0.3">
      <c r="C6" s="7" t="s">
        <v>12</v>
      </c>
      <c r="D6" s="6">
        <v>0</v>
      </c>
      <c r="E6" s="6">
        <v>0</v>
      </c>
      <c r="F6" s="6">
        <v>866.78399999999999</v>
      </c>
      <c r="G6" s="6">
        <v>1513.1546000000001</v>
      </c>
      <c r="H6" s="10">
        <v>10.669840000000001</v>
      </c>
      <c r="I6" s="6"/>
      <c r="J6" s="6">
        <v>3683000</v>
      </c>
      <c r="K6" s="6">
        <v>1735000</v>
      </c>
      <c r="L6" s="6">
        <v>5407400</v>
      </c>
      <c r="M6" s="6">
        <v>2140000</v>
      </c>
      <c r="N6" s="6">
        <v>2532000</v>
      </c>
      <c r="O6" s="6"/>
    </row>
    <row r="7" spans="3:15" ht="36" customHeight="1" x14ac:dyDescent="0.3">
      <c r="C7" s="7" t="s">
        <v>13</v>
      </c>
      <c r="D7" s="6">
        <v>41.18732</v>
      </c>
      <c r="E7" s="6">
        <v>40.569679999999998</v>
      </c>
      <c r="F7" s="6">
        <v>80.307730000000006</v>
      </c>
      <c r="G7" s="6">
        <v>94.854560000000006</v>
      </c>
      <c r="H7" s="10">
        <v>245.79015000000001</v>
      </c>
      <c r="I7" s="6"/>
      <c r="J7" s="6">
        <v>220422053</v>
      </c>
      <c r="K7" s="6">
        <v>333350777</v>
      </c>
      <c r="L7" s="6">
        <v>326231620</v>
      </c>
      <c r="M7" s="6">
        <v>305702451</v>
      </c>
      <c r="N7" s="6">
        <v>370501367</v>
      </c>
      <c r="O7" s="6"/>
    </row>
    <row r="8" spans="3:15" ht="36" customHeight="1" x14ac:dyDescent="0.3">
      <c r="C8" s="7" t="s">
        <v>14</v>
      </c>
      <c r="D8" s="6">
        <v>166.02819</v>
      </c>
      <c r="E8" s="6">
        <v>327.99135000000001</v>
      </c>
      <c r="F8" s="6">
        <v>334.72365000000002</v>
      </c>
      <c r="G8" s="6">
        <v>384.39400999999998</v>
      </c>
      <c r="H8" s="10">
        <v>963.86032999999998</v>
      </c>
      <c r="I8" s="6"/>
      <c r="J8" s="6">
        <v>1070346</v>
      </c>
      <c r="K8" s="6">
        <v>1284344</v>
      </c>
      <c r="L8" s="6">
        <v>7182402</v>
      </c>
      <c r="M8" s="6">
        <v>27014800</v>
      </c>
      <c r="N8" s="6">
        <v>33892801</v>
      </c>
      <c r="O8" s="6"/>
    </row>
    <row r="9" spans="3:15" ht="36" customHeight="1" x14ac:dyDescent="0.3">
      <c r="C9" s="7" t="s">
        <v>15</v>
      </c>
      <c r="D9" s="6">
        <f>SUM(D5:D8)</f>
        <v>1480.8002799999999</v>
      </c>
      <c r="E9" s="6">
        <f t="shared" ref="E9:H9" si="0">SUM(E5:E8)</f>
        <v>1984.54375</v>
      </c>
      <c r="F9" s="6">
        <f t="shared" si="0"/>
        <v>2333.9081099999999</v>
      </c>
      <c r="G9" s="6">
        <f t="shared" si="0"/>
        <v>2420.3283200000001</v>
      </c>
      <c r="H9" s="10">
        <f t="shared" si="0"/>
        <v>3274.4832299999998</v>
      </c>
      <c r="I9" s="6"/>
      <c r="J9" s="6">
        <v>2786707</v>
      </c>
      <c r="K9" s="6">
        <v>868199</v>
      </c>
      <c r="L9" s="6">
        <v>526587</v>
      </c>
      <c r="M9" s="6">
        <v>11810434</v>
      </c>
      <c r="N9" s="6">
        <v>39061388</v>
      </c>
      <c r="O9" s="6"/>
    </row>
    <row r="10" spans="3:15" ht="36" customHeight="1" x14ac:dyDescent="0.3">
      <c r="C10" s="8" t="s">
        <v>17</v>
      </c>
      <c r="D10" s="5">
        <v>1579.33609</v>
      </c>
      <c r="E10" s="5">
        <v>2193.4839299999999</v>
      </c>
      <c r="F10" s="5">
        <v>2042.6292000000001</v>
      </c>
      <c r="G10" s="5">
        <v>2084.8115499999999</v>
      </c>
      <c r="H10" s="5">
        <v>2916.08106</v>
      </c>
      <c r="I10" s="6"/>
      <c r="J10" s="6">
        <v>57840345</v>
      </c>
      <c r="K10" s="6">
        <v>51436875</v>
      </c>
      <c r="L10" s="6">
        <v>76819148</v>
      </c>
      <c r="M10" s="6">
        <v>1310090</v>
      </c>
      <c r="N10" s="6">
        <v>1638672</v>
      </c>
      <c r="O10" s="6"/>
    </row>
    <row r="11" spans="3:15" ht="36" customHeight="1" x14ac:dyDescent="0.3">
      <c r="C11" s="5" t="s">
        <v>16</v>
      </c>
      <c r="D11" s="5">
        <f>D10+D9</f>
        <v>3060.1363700000002</v>
      </c>
      <c r="E11" s="5">
        <f t="shared" ref="E11:H11" si="1">E10+E9</f>
        <v>4178.0276800000001</v>
      </c>
      <c r="F11" s="5">
        <f t="shared" si="1"/>
        <v>4376.5373099999997</v>
      </c>
      <c r="G11" s="5">
        <f t="shared" si="1"/>
        <v>4505.13987</v>
      </c>
      <c r="H11" s="5">
        <f t="shared" si="1"/>
        <v>6190.5642900000003</v>
      </c>
      <c r="I11" s="6"/>
      <c r="J11" s="6">
        <v>301489</v>
      </c>
      <c r="K11" s="6">
        <v>2136556</v>
      </c>
      <c r="L11" s="6">
        <v>2701251</v>
      </c>
      <c r="M11" s="6">
        <v>99053759</v>
      </c>
      <c r="N11" s="6">
        <v>61861142</v>
      </c>
      <c r="O11" s="6"/>
    </row>
    <row r="12" spans="3:15" ht="36" customHeight="1" x14ac:dyDescent="0.3">
      <c r="C12" s="5" t="s">
        <v>19</v>
      </c>
      <c r="D12" s="5">
        <f t="shared" ref="D12:G12" si="2">D9/D11</f>
        <v>0.48390009494903646</v>
      </c>
      <c r="E12" s="5">
        <f t="shared" si="2"/>
        <v>0.4749953571394242</v>
      </c>
      <c r="F12" s="5">
        <f t="shared" si="2"/>
        <v>0.53327732512807025</v>
      </c>
      <c r="G12" s="5">
        <f t="shared" si="2"/>
        <v>0.53723710913330647</v>
      </c>
      <c r="H12" s="5">
        <f>H9/H11</f>
        <v>0.52894745561232182</v>
      </c>
      <c r="I12" s="6"/>
      <c r="J12" s="6">
        <v>11962275</v>
      </c>
      <c r="K12" s="6">
        <v>11577687</v>
      </c>
      <c r="L12" s="6">
        <v>16939702</v>
      </c>
      <c r="M12" s="6">
        <v>2794600</v>
      </c>
      <c r="N12" s="6">
        <v>2503029</v>
      </c>
      <c r="O12" s="6"/>
    </row>
    <row r="13" spans="3:15" ht="36" customHeight="1" x14ac:dyDescent="0.3">
      <c r="I13" s="6"/>
      <c r="J13" s="6"/>
      <c r="K13" s="6"/>
      <c r="L13" s="6"/>
      <c r="M13" s="6">
        <v>25729092</v>
      </c>
      <c r="N13" s="6">
        <v>32062061</v>
      </c>
      <c r="O13" s="6"/>
    </row>
    <row r="14" spans="3:15" ht="36" customHeight="1" x14ac:dyDescent="0.3">
      <c r="I14" s="6" t="s">
        <v>16</v>
      </c>
      <c r="J14" s="6">
        <f>SUM(J5:J12)</f>
        <v>301566215</v>
      </c>
      <c r="K14" s="6">
        <f t="shared" ref="K14:O14" si="3">SUM(K5:K12)</f>
        <v>417453438</v>
      </c>
      <c r="L14" s="6">
        <f t="shared" si="3"/>
        <v>439168110</v>
      </c>
      <c r="M14" s="6">
        <f>SUM(M5:M13)</f>
        <v>478357226</v>
      </c>
      <c r="N14" s="6">
        <f>SUM(N5:N13)</f>
        <v>546552460</v>
      </c>
      <c r="O14" s="6">
        <f t="shared" si="3"/>
        <v>0</v>
      </c>
    </row>
    <row r="15" spans="3:15" ht="36" customHeight="1" x14ac:dyDescent="0.3">
      <c r="I15" s="6" t="s">
        <v>18</v>
      </c>
      <c r="J15" s="6">
        <f>107503261+64500+36064845</f>
        <v>143632606</v>
      </c>
      <c r="K15" s="6">
        <f>118634023+1177500+78293522</f>
        <v>198105045</v>
      </c>
      <c r="L15" s="6">
        <f>142783715+1177500+90943975</f>
        <v>234905190</v>
      </c>
      <c r="M15" s="6">
        <f>142001278+118142793+9732000</f>
        <v>269876071</v>
      </c>
      <c r="N15" s="6">
        <f>135932605+107971749+11040000</f>
        <v>254944354</v>
      </c>
      <c r="O15" s="6"/>
    </row>
    <row r="16" spans="3:15" ht="36" customHeight="1" x14ac:dyDescent="0.3">
      <c r="I16" s="6" t="s">
        <v>17</v>
      </c>
      <c r="J16" s="6">
        <f>J14-J15</f>
        <v>157933609</v>
      </c>
      <c r="K16" s="6">
        <f t="shared" ref="K16:O16" si="4">K14-K15</f>
        <v>219348393</v>
      </c>
      <c r="L16" s="6">
        <f t="shared" si="4"/>
        <v>204262920</v>
      </c>
      <c r="M16" s="6">
        <f t="shared" si="4"/>
        <v>208481155</v>
      </c>
      <c r="N16" s="6">
        <f t="shared" si="4"/>
        <v>291608106</v>
      </c>
      <c r="O16" s="6">
        <f t="shared" si="4"/>
        <v>0</v>
      </c>
    </row>
    <row r="17" ht="36" customHeight="1" x14ac:dyDescent="0.3"/>
    <row r="18" ht="36" customHeight="1" x14ac:dyDescent="0.3"/>
    <row r="19" ht="36" customHeight="1" x14ac:dyDescent="0.3"/>
    <row r="20" ht="36" customHeight="1" x14ac:dyDescent="0.3"/>
  </sheetData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Dupmc</dc:creator>
  <cp:lastModifiedBy>Dupmc</cp:lastModifiedBy>
  <cp:lastPrinted>2023-01-15T05:37:38Z</cp:lastPrinted>
  <dcterms:created xsi:type="dcterms:W3CDTF">2023-01-15T05:37:13Z</dcterms:created>
  <dcterms:modified xsi:type="dcterms:W3CDTF">2023-03-06T10:19:54Z</dcterms:modified>
</cp:coreProperties>
</file>